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360" yWindow="72" windowWidth="11340" windowHeight="6792"/>
  </bookViews>
  <sheets>
    <sheet name="Model" sheetId="7" r:id="rId1"/>
    <sheet name="Model_STS" sheetId="11" state="veryHidden" r:id="rId2"/>
    <sheet name="STS_1" sheetId="13" r:id="rId3"/>
  </sheets>
  <definedNames>
    <definedName name="Actual">Model!$B$34:$B$37</definedName>
    <definedName name="Assignments">Model!$B$19:$C$28</definedName>
    <definedName name="ChartData" localSheetId="2">STS_1!$W$5:$W$11</definedName>
    <definedName name="fire">#REF!</definedName>
    <definedName name="hc">#REF!</definedName>
    <definedName name="hire">#REF!</definedName>
    <definedName name="InputValues" localSheetId="2">STS_1!$A$5:$A$11</definedName>
    <definedName name="Minimum">Model!$D$34:$D$37</definedName>
    <definedName name="Number_students">Model!$F$19:$F$28</definedName>
    <definedName name="OutputAddresses" localSheetId="2">STS_1!$B$4:$U$4</definedName>
    <definedName name="OutputValues" localSheetId="2">STS_1!$B$5:$U$11</definedName>
    <definedName name="Required">Model!$B$31:$C$31</definedName>
    <definedName name="salary">#REF!</definedName>
    <definedName name="solver_adj" localSheetId="0" hidden="1">Model!$B$19:$C$28</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1000</definedName>
    <definedName name="solver_lhs1" localSheetId="0" hidden="1">Model!$B$34:$B$37</definedName>
    <definedName name="solver_lhs2" localSheetId="0" hidden="1">Model!$B$19:$C$28</definedName>
    <definedName name="solver_lhs3" localSheetId="0" hidden="1">Model!$D$19:$D$28</definedName>
    <definedName name="solver_lhs4" localSheetId="0" hidden="1">Model!$B$29:$C$29</definedName>
    <definedName name="solver_lin" localSheetId="0" hidden="1">1</definedName>
    <definedName name="solver_loc"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4</definedName>
    <definedName name="solver_nwt" localSheetId="0" hidden="1">1</definedName>
    <definedName name="solver_ofx" localSheetId="0" hidden="1">2</definedName>
    <definedName name="solver_opt" localSheetId="0" hidden="1">Model!$B$39</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4</definedName>
    <definedName name="solver_rel3" localSheetId="0" hidden="1">2</definedName>
    <definedName name="solver_rel4" localSheetId="0" hidden="1">3</definedName>
    <definedName name="solver_reo" localSheetId="0" hidden="1">2</definedName>
    <definedName name="solver_rep" localSheetId="0" hidden="1">2</definedName>
    <definedName name="solver_rhs1" localSheetId="0" hidden="1">Minimum</definedName>
    <definedName name="solver_rhs2" localSheetId="0" hidden="1">integer</definedName>
    <definedName name="solver_rhs3" localSheetId="0" hidden="1">Number_students</definedName>
    <definedName name="solver_rhs4" localSheetId="0" hidden="1">Required</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2</definedName>
    <definedName name="solver_val" localSheetId="0" hidden="1">0</definedName>
    <definedName name="solver_ver" localSheetId="0" hidden="1">3</definedName>
    <definedName name="Total_assigned">Model!$D$19:$D$28</definedName>
    <definedName name="Total_distance">Model!$B$39</definedName>
    <definedName name="Totals_to_schools">Model!$B$29:$C$29</definedName>
    <definedName name="workercanmake">#REF!</definedName>
  </definedNames>
  <calcPr calcId="152511" iterate="1" iterateDelta="1.0000000000000001E-5"/>
</workbook>
</file>

<file path=xl/calcChain.xml><?xml version="1.0" encoding="utf-8"?>
<calcChain xmlns="http://schemas.openxmlformats.org/spreadsheetml/2006/main">
  <c r="W1" i="13" l="1"/>
  <c r="V4" i="13"/>
  <c r="W11" i="13" s="1"/>
  <c r="B39" i="7"/>
  <c r="C29" i="7"/>
  <c r="D37" i="7" s="1"/>
  <c r="B29" i="7"/>
  <c r="D36" i="7" s="1"/>
  <c r="D19" i="7"/>
  <c r="D20" i="7"/>
  <c r="D21" i="7"/>
  <c r="D22" i="7"/>
  <c r="D23" i="7"/>
  <c r="D24" i="7"/>
  <c r="D25" i="7"/>
  <c r="D26" i="7"/>
  <c r="D27" i="7"/>
  <c r="D28" i="7"/>
  <c r="B34" i="7"/>
  <c r="B35" i="7"/>
  <c r="B36" i="7"/>
  <c r="B37" i="7"/>
  <c r="W6" i="13" l="1"/>
  <c r="W8" i="13"/>
  <c r="W10" i="13"/>
  <c r="W5" i="13"/>
  <c r="W7" i="13"/>
  <c r="W9" i="13"/>
  <c r="D35" i="7"/>
  <c r="D34" i="7"/>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 ref="B11"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<sst xmlns="http://schemas.openxmlformats.org/spreadsheetml/2006/main" count="86" uniqueCount="61">
  <si>
    <t>Area</t>
  </si>
  <si>
    <t>Stands</t>
  </si>
  <si>
    <t>Campus</t>
  </si>
  <si>
    <t>Sherwood Oaks</t>
  </si>
  <si>
    <t>Hyde Park</t>
  </si>
  <si>
    <t>Hoosier Acres</t>
  </si>
  <si>
    <t>Fritz Terrace</t>
  </si>
  <si>
    <t>Devonshire</t>
  </si>
  <si>
    <t>West side</t>
  </si>
  <si>
    <t>North rural</t>
  </si>
  <si>
    <t>South rural</t>
  </si>
  <si>
    <t>South</t>
  </si>
  <si>
    <t>North</t>
  </si>
  <si>
    <t>=</t>
  </si>
  <si>
    <t>&gt;=</t>
  </si>
  <si>
    <t>Assigning students to schools</t>
  </si>
  <si>
    <t>Mean income</t>
  </si>
  <si>
    <t>% minorities</t>
  </si>
  <si>
    <t>Distance to South</t>
  </si>
  <si>
    <t>Distance to North</t>
  </si>
  <si>
    <t>Assignments</t>
  </si>
  <si>
    <t>Total assigned</t>
  </si>
  <si>
    <t>Number students</t>
  </si>
  <si>
    <t>Totals to schools</t>
  </si>
  <si>
    <t>Required</t>
  </si>
  <si>
    <t>Other constraints</t>
  </si>
  <si>
    <t>South income</t>
  </si>
  <si>
    <t>North income</t>
  </si>
  <si>
    <t>South minoriities</t>
  </si>
  <si>
    <t>North minoriites</t>
  </si>
  <si>
    <t>Total distance</t>
  </si>
  <si>
    <t>Min mean income</t>
  </si>
  <si>
    <t>Min percent minorities</t>
  </si>
  <si>
    <t>Actual</t>
  </si>
  <si>
    <t>Minimum</t>
  </si>
  <si>
    <t>$B$16</t>
  </si>
  <si>
    <t>$B$19:$C$28</t>
  </si>
  <si>
    <t>Min pct minority</t>
  </si>
  <si>
    <t>Oneway analysis for Solver model in Model worksheet</t>
  </si>
  <si>
    <t>Min pct minority (cell $B$16) values along side, output cell(s) along top</t>
  </si>
  <si>
    <t>Assignments_1</t>
  </si>
  <si>
    <t>Assignments_2</t>
  </si>
  <si>
    <t>Assignments_3</t>
  </si>
  <si>
    <t>Assignments_4</t>
  </si>
  <si>
    <t>Assignments_5</t>
  </si>
  <si>
    <t>Assignments_6</t>
  </si>
  <si>
    <t>Assignments_11</t>
  </si>
  <si>
    <t>Assignments_12</t>
  </si>
  <si>
    <t>Assignments_13</t>
  </si>
  <si>
    <t>Assignments_14</t>
  </si>
  <si>
    <t>Assignments_17</t>
  </si>
  <si>
    <t>Assignments_18</t>
  </si>
  <si>
    <t>Assignments_19</t>
  </si>
  <si>
    <t>Assignments_20</t>
  </si>
  <si>
    <t>Data for chart</t>
  </si>
  <si>
    <t>Hyde Park to South</t>
  </si>
  <si>
    <t>Hyde Park to North</t>
  </si>
  <si>
    <t>Hoosier Acres to South</t>
  </si>
  <si>
    <t>Hoosier Acres to North</t>
  </si>
  <si>
    <t>West side to South</t>
  </si>
  <si>
    <t>West side to North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</si>
</sst>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name val="Calibri"/>
      <family val="2"/>
    </font>
    <font>
      <sz val="8"/>
      <name val="Arial"/>
      <family val="2"/>
    </font>
    <font>
      <sz val="8"/>
      <color indexed="81"/>
      <name val="Tahoma"/>
      <family val="2"/>
    </font>
    <font>
      <b/>
      <sz val="11"/>
      <name val="Calibri"/>
      <family val="2"/>
    </font>
    <font>
      <sz val="11"/>
      <name val="Calibri"/>
      <family val="2"/>
    </font>
    <font>
      <sz val="11"/>
      <color rgb="FFFFFFFF"/>
      <name val="Calibri"/>
      <family val="2"/>
    </font>
  </fonts>
  <fills count="8">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rgb="FFFFFF99"/>
        <bgColor indexed="64"/>
      </patternFill>
    </fill>
    <fill>
      <patternFill patternType="solid">
        <fgColor theme="6" tint="0.59999389629810485"/>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3">
    <xf numFmtId="0" fontId="0" fillId="0" borderId="0" xfId="0"/>
    <xf numFmtId="0" fontId="3" fillId="0" borderId="0" xfId="0" applyFont="1"/>
    <xf numFmtId="0" fontId="4" fillId="0" borderId="0" xfId="0" applyFont="1"/>
    <xf numFmtId="0" fontId="4" fillId="0" borderId="0" xfId="0" applyFont="1" applyAlignment="1">
      <alignment horizontal="right"/>
    </xf>
    <xf numFmtId="0" fontId="4" fillId="2" borderId="0" xfId="0" applyFont="1" applyFill="1" applyBorder="1"/>
    <xf numFmtId="0" fontId="4" fillId="0" borderId="0" xfId="0" applyFont="1" applyBorder="1"/>
    <xf numFmtId="9" fontId="4" fillId="2" borderId="0" xfId="0" applyNumberFormat="1" applyFont="1" applyFill="1" applyBorder="1"/>
    <xf numFmtId="0" fontId="4" fillId="3" borderId="0" xfId="0" applyFont="1" applyFill="1" applyBorder="1"/>
    <xf numFmtId="0" fontId="4" fillId="0" borderId="0" xfId="0" quotePrefix="1" applyFont="1" applyAlignment="1">
      <alignment horizontal="center"/>
    </xf>
    <xf numFmtId="0" fontId="4" fillId="0" borderId="0" xfId="0" applyFont="1" applyFill="1"/>
    <xf numFmtId="0" fontId="4" fillId="0" borderId="0" xfId="0" applyFont="1" applyAlignment="1">
      <alignment horizontal="center"/>
    </xf>
    <xf numFmtId="0" fontId="4" fillId="4" borderId="0" xfId="0" applyFont="1" applyFill="1" applyBorder="1"/>
    <xf numFmtId="49" fontId="0" fillId="0" borderId="0" xfId="0" applyNumberFormat="1"/>
    <xf numFmtId="9"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0" fillId="0" borderId="1" xfId="0" applyNumberFormat="1" applyBorder="1"/>
    <xf numFmtId="0" fontId="0" fillId="0" borderId="2" xfId="0" applyNumberFormat="1" applyBorder="1"/>
    <xf numFmtId="0" fontId="0" fillId="0" borderId="3" xfId="0" applyNumberFormat="1" applyBorder="1"/>
    <xf numFmtId="0" fontId="0" fillId="0" borderId="4" xfId="0" applyNumberFormat="1" applyBorder="1"/>
    <xf numFmtId="0" fontId="0" fillId="0" borderId="0" xfId="0" applyNumberFormat="1" applyBorder="1"/>
    <xf numFmtId="0" fontId="0" fillId="0" borderId="5" xfId="0" applyNumberFormat="1" applyBorder="1"/>
    <xf numFmtId="0" fontId="0" fillId="0" borderId="6" xfId="0" applyNumberFormat="1" applyBorder="1"/>
    <xf numFmtId="0" fontId="0" fillId="0" borderId="7" xfId="0" applyNumberFormat="1" applyBorder="1"/>
    <xf numFmtId="0" fontId="0" fillId="0" borderId="8" xfId="0" applyNumberFormat="1" applyBorder="1"/>
    <xf numFmtId="164" fontId="4" fillId="0" borderId="0" xfId="0" applyNumberFormat="1" applyFont="1"/>
    <xf numFmtId="0" fontId="5" fillId="0" borderId="0" xfId="0" applyFont="1"/>
    <xf numFmtId="0" fontId="0" fillId="6" borderId="4" xfId="0" applyNumberFormat="1" applyFill="1" applyBorder="1"/>
    <xf numFmtId="0" fontId="0" fillId="6" borderId="0" xfId="0" applyNumberFormat="1" applyFill="1" applyBorder="1"/>
    <xf numFmtId="0" fontId="0" fillId="6" borderId="5" xfId="0" applyNumberFormat="1" applyFill="1" applyBorder="1"/>
    <xf numFmtId="0" fontId="0" fillId="7" borderId="2" xfId="0" applyNumberFormat="1" applyFill="1" applyBorder="1"/>
    <xf numFmtId="0" fontId="0" fillId="7" borderId="0" xfId="0" applyNumberFormat="1" applyFill="1" applyBorder="1"/>
    <xf numFmtId="0" fontId="0" fillId="7" borderId="7" xfId="0" applyNumberForma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STS_1!$W$1</c:f>
          <c:strCache>
            <c:ptCount val="1"/>
            <c:pt idx="0">
              <c:v>Sensitivity of Assignments_1 to Min pct minority</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STS_1!$A$5:$A$11</c:f>
              <c:numCache>
                <c:formatCode>0%</c:formatCode>
                <c:ptCount val="7"/>
                <c:pt idx="0">
                  <c:v>5.000000074505806E-2</c:v>
                </c:pt>
                <c:pt idx="1">
                  <c:v>6.0000002384185791E-2</c:v>
                </c:pt>
                <c:pt idx="2">
                  <c:v>7.0000000298023224E-2</c:v>
                </c:pt>
                <c:pt idx="3">
                  <c:v>7.9999998211860657E-2</c:v>
                </c:pt>
                <c:pt idx="4">
                  <c:v>9.0000003576278687E-2</c:v>
                </c:pt>
                <c:pt idx="5">
                  <c:v>0.10000000149011612</c:v>
                </c:pt>
                <c:pt idx="6">
                  <c:v>0.10999999940395355</c:v>
                </c:pt>
              </c:numCache>
            </c:numRef>
          </c:cat>
          <c:val>
            <c:numRef>
              <c:f>STS_1!$W$5:$W$11</c:f>
              <c:numCache>
                <c:formatCode>General</c:formatCode>
                <c:ptCount val="7"/>
                <c:pt idx="0">
                  <c:v>450</c:v>
                </c:pt>
                <c:pt idx="1">
                  <c:v>450</c:v>
                </c:pt>
                <c:pt idx="2">
                  <c:v>450</c:v>
                </c:pt>
                <c:pt idx="3">
                  <c:v>450</c:v>
                </c:pt>
                <c:pt idx="4">
                  <c:v>450</c:v>
                </c:pt>
                <c:pt idx="5">
                  <c:v>450</c:v>
                </c:pt>
                <c:pt idx="6">
                  <c:v>450</c:v>
                </c:pt>
              </c:numCache>
            </c:numRef>
          </c:val>
          <c:smooth val="0"/>
        </c:ser>
        <c:dLbls>
          <c:showLegendKey val="0"/>
          <c:showVal val="0"/>
          <c:showCatName val="0"/>
          <c:showSerName val="0"/>
          <c:showPercent val="0"/>
          <c:showBubbleSize val="0"/>
        </c:dLbls>
        <c:marker val="1"/>
        <c:smooth val="0"/>
        <c:axId val="1163685816"/>
        <c:axId val="1163688952"/>
      </c:lineChart>
      <c:catAx>
        <c:axId val="1163685816"/>
        <c:scaling>
          <c:orientation val="minMax"/>
        </c:scaling>
        <c:delete val="0"/>
        <c:axPos val="b"/>
        <c:title>
          <c:tx>
            <c:rich>
              <a:bodyPr/>
              <a:lstStyle/>
              <a:p>
                <a:pPr>
                  <a:defRPr/>
                </a:pPr>
                <a:r>
                  <a:rPr lang="en-US"/>
                  <a:t>Min pct minority ($B$16)</a:t>
                </a:r>
              </a:p>
            </c:rich>
          </c:tx>
          <c:layout/>
          <c:overlay val="0"/>
        </c:title>
        <c:numFmt formatCode="0%" sourceLinked="1"/>
        <c:majorTickMark val="out"/>
        <c:minorTickMark val="none"/>
        <c:tickLblPos val="nextTo"/>
        <c:crossAx val="1163688952"/>
        <c:crosses val="autoZero"/>
        <c:auto val="1"/>
        <c:lblAlgn val="ctr"/>
        <c:lblOffset val="100"/>
        <c:noMultiLvlLbl val="0"/>
      </c:catAx>
      <c:valAx>
        <c:axId val="1163688952"/>
        <c:scaling>
          <c:orientation val="minMax"/>
        </c:scaling>
        <c:delete val="0"/>
        <c:axPos val="l"/>
        <c:majorGridlines/>
        <c:numFmt formatCode="General" sourceLinked="1"/>
        <c:majorTickMark val="out"/>
        <c:minorTickMark val="none"/>
        <c:tickLblPos val="nextTo"/>
        <c:crossAx val="1163685816"/>
        <c:crosses val="autoZero"/>
        <c:crossBetween val="between"/>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22</xdr:col>
      <xdr:colOff>0</xdr:colOff>
      <xdr:row>12</xdr:row>
      <xdr:rowOff>0</xdr:rowOff>
    </xdr:from>
    <xdr:to>
      <xdr:col>30</xdr:col>
      <xdr:colOff>0</xdr:colOff>
      <xdr:row>27</xdr:row>
      <xdr:rowOff>0</xdr:rowOff>
    </xdr:to>
    <xdr:graphicFrame macro="">
      <xdr:nvGraphicFramePr>
        <xdr:cNvPr id="2" name="STS_2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123824</xdr:colOff>
      <xdr:row>13</xdr:row>
      <xdr:rowOff>28575</xdr:rowOff>
    </xdr:from>
    <xdr:to>
      <xdr:col>11</xdr:col>
      <xdr:colOff>487679</xdr:colOff>
      <xdr:row>22</xdr:row>
      <xdr:rowOff>38100</xdr:rowOff>
    </xdr:to>
    <xdr:sp macro="" textlink="">
      <xdr:nvSpPr>
        <xdr:cNvPr id="4" name="TextBox 3"/>
        <xdr:cNvSpPr txBox="1"/>
      </xdr:nvSpPr>
      <xdr:spPr>
        <a:xfrm>
          <a:off x="3781424" y="3587115"/>
          <a:ext cx="3411855" cy="165544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yellow row is the current solution. The green cells are where the current</a:t>
          </a:r>
          <a:r>
            <a:rPr lang="en-US" sz="1100" baseline="0"/>
            <a:t> solution changes. I labeled the green columns for clarity in row 4. You can see that as the minimum percent minority increases: (1) more from Hyde Park and West side go to South, fewer to North, and (2) fewer from Hoosier Acres go to South, more to North. This is pretty difficult to guess from the input data.</a:t>
          </a:r>
          <a:endParaRPr lang="en-US" sz="1100"/>
        </a:p>
      </xdr:txBody>
    </xdr:sp>
    <xdr:clientData/>
  </xdr:twoCellAnchor>
  <xdr:twoCellAnchor>
    <xdr:from>
      <xdr:col>24</xdr:col>
      <xdr:colOff>0</xdr:colOff>
      <xdr:row>3</xdr:row>
      <xdr:rowOff>0</xdr:rowOff>
    </xdr:from>
    <xdr:to>
      <xdr:col>28</xdr:col>
      <xdr:colOff>0</xdr:colOff>
      <xdr:row>3</xdr:row>
      <xdr:rowOff>762000</xdr:rowOff>
    </xdr:to>
    <xdr:sp macro="" textlink="">
      <xdr:nvSpPr>
        <xdr:cNvPr id="6" name="TextBox 5"/>
        <xdr:cNvSpPr txBox="1"/>
      </xdr:nvSpPr>
      <xdr:spPr>
        <a:xfrm>
          <a:off x="14630400" y="548640"/>
          <a:ext cx="2438400" cy="762000"/>
        </a:xfrm>
        <a:prstGeom prst="rect">
          <a:avLst/>
        </a:prstGeom>
        <a:solidFill>
          <a:schemeClr val="bg1">
            <a:lumMod val="100000"/>
          </a:schemeClr>
        </a:solidFill>
        <a:ln w="9525" cmpd="sng">
          <a:solidFill>
            <a:schemeClr val="lt1">
              <a:shade val="50000"/>
            </a:schemeClr>
          </a:solidFill>
        </a:ln>
        <a:effectLst/>
        <a:extLst>
          <a:ext uri="{AF507438-7753-43E0-B8FC-AC1667EBCBE1}">
            <a14:hiddenEffects xmlns:a14="http://schemas.microsoft.com/office/drawing/2010/main">
              <a:effectLst>
                <a:outerShdw blurRad="50800" dist="38100" dir="8100000" algn="tr">
                  <a:prstClr val="black">
                    <a:alpha val="40000"/>
                  </a:prstClr>
                </a:outerShdw>
              </a:effectLst>
            </a14:hiddenEffects>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$W$4, the chart will adapt to that output.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9"/>
  <sheetViews>
    <sheetView tabSelected="1" workbookViewId="0"/>
  </sheetViews>
  <sheetFormatPr defaultColWidth="9.109375" defaultRowHeight="14.4" x14ac:dyDescent="0.3"/>
  <cols>
    <col min="1" max="1" width="23.5546875" style="2" customWidth="1"/>
    <col min="2" max="2" width="14.109375" style="2" customWidth="1"/>
    <col min="3" max="3" width="12.109375" style="2" customWidth="1"/>
    <col min="4" max="6" width="16.5546875" style="2" customWidth="1"/>
    <col min="7" max="16384" width="9.109375" style="2"/>
  </cols>
  <sheetData>
    <row r="1" spans="1:5" x14ac:dyDescent="0.3">
      <c r="A1" s="1" t="s">
        <v>15</v>
      </c>
    </row>
    <row r="3" spans="1:5" x14ac:dyDescent="0.3">
      <c r="A3" s="2" t="s">
        <v>0</v>
      </c>
      <c r="B3" s="3" t="s">
        <v>16</v>
      </c>
      <c r="C3" s="3" t="s">
        <v>17</v>
      </c>
      <c r="D3" s="3" t="s">
        <v>18</v>
      </c>
      <c r="E3" s="3" t="s">
        <v>19</v>
      </c>
    </row>
    <row r="4" spans="1:5" x14ac:dyDescent="0.3">
      <c r="A4" s="2" t="s">
        <v>1</v>
      </c>
      <c r="B4" s="4">
        <v>130</v>
      </c>
      <c r="C4" s="4">
        <v>4</v>
      </c>
      <c r="D4" s="4">
        <v>1</v>
      </c>
      <c r="E4" s="4">
        <v>6.5</v>
      </c>
    </row>
    <row r="5" spans="1:5" x14ac:dyDescent="0.3">
      <c r="A5" s="2" t="s">
        <v>2</v>
      </c>
      <c r="B5" s="4">
        <v>120</v>
      </c>
      <c r="C5" s="4">
        <v>15</v>
      </c>
      <c r="D5" s="4">
        <v>2</v>
      </c>
      <c r="E5" s="4">
        <v>5.5</v>
      </c>
    </row>
    <row r="6" spans="1:5" x14ac:dyDescent="0.3">
      <c r="A6" s="2" t="s">
        <v>3</v>
      </c>
      <c r="B6" s="4">
        <v>110</v>
      </c>
      <c r="C6" s="4">
        <v>3</v>
      </c>
      <c r="D6" s="4">
        <v>0.5</v>
      </c>
      <c r="E6" s="4">
        <v>6</v>
      </c>
    </row>
    <row r="7" spans="1:5" x14ac:dyDescent="0.3">
      <c r="A7" s="2" t="s">
        <v>4</v>
      </c>
      <c r="B7" s="4">
        <v>165</v>
      </c>
      <c r="C7" s="4">
        <v>4</v>
      </c>
      <c r="D7" s="4">
        <v>2.5</v>
      </c>
      <c r="E7" s="4">
        <v>6</v>
      </c>
    </row>
    <row r="8" spans="1:5" x14ac:dyDescent="0.3">
      <c r="A8" s="2" t="s">
        <v>5</v>
      </c>
      <c r="B8" s="4">
        <v>110</v>
      </c>
      <c r="C8" s="4">
        <v>4</v>
      </c>
      <c r="D8" s="4">
        <v>2.5</v>
      </c>
      <c r="E8" s="4">
        <v>4.5</v>
      </c>
    </row>
    <row r="9" spans="1:5" x14ac:dyDescent="0.3">
      <c r="A9" s="2" t="s">
        <v>6</v>
      </c>
      <c r="B9" s="4">
        <v>95</v>
      </c>
      <c r="C9" s="4">
        <v>7</v>
      </c>
      <c r="D9" s="4">
        <v>5.5</v>
      </c>
      <c r="E9" s="4">
        <v>1</v>
      </c>
    </row>
    <row r="10" spans="1:5" x14ac:dyDescent="0.3">
      <c r="A10" s="2" t="s">
        <v>7</v>
      </c>
      <c r="B10" s="4">
        <v>250</v>
      </c>
      <c r="C10" s="4">
        <v>2</v>
      </c>
      <c r="D10" s="4">
        <v>5</v>
      </c>
      <c r="E10" s="4">
        <v>3.5</v>
      </c>
    </row>
    <row r="11" spans="1:5" x14ac:dyDescent="0.3">
      <c r="A11" s="2" t="s">
        <v>8</v>
      </c>
      <c r="B11" s="4">
        <v>45</v>
      </c>
      <c r="C11" s="4">
        <v>25</v>
      </c>
      <c r="D11" s="4">
        <v>2</v>
      </c>
      <c r="E11" s="4">
        <v>2</v>
      </c>
    </row>
    <row r="12" spans="1:5" x14ac:dyDescent="0.3">
      <c r="A12" s="2" t="s">
        <v>9</v>
      </c>
      <c r="B12" s="4">
        <v>65</v>
      </c>
      <c r="C12" s="4">
        <v>12</v>
      </c>
      <c r="D12" s="4">
        <v>3.5</v>
      </c>
      <c r="E12" s="4">
        <v>1</v>
      </c>
    </row>
    <row r="13" spans="1:5" x14ac:dyDescent="0.3">
      <c r="A13" s="2" t="s">
        <v>10</v>
      </c>
      <c r="B13" s="4">
        <v>65</v>
      </c>
      <c r="C13" s="4">
        <v>12</v>
      </c>
      <c r="D13" s="4">
        <v>1</v>
      </c>
      <c r="E13" s="4">
        <v>7</v>
      </c>
    </row>
    <row r="14" spans="1:5" x14ac:dyDescent="0.3">
      <c r="B14" s="5"/>
      <c r="C14" s="5"/>
      <c r="D14" s="5"/>
      <c r="E14" s="5"/>
    </row>
    <row r="15" spans="1:5" x14ac:dyDescent="0.3">
      <c r="A15" s="2" t="s">
        <v>31</v>
      </c>
      <c r="B15" s="4">
        <v>85</v>
      </c>
      <c r="C15" s="5"/>
      <c r="D15" s="5"/>
      <c r="E15" s="5"/>
    </row>
    <row r="16" spans="1:5" x14ac:dyDescent="0.3">
      <c r="A16" s="2" t="s">
        <v>32</v>
      </c>
      <c r="B16" s="6">
        <v>0.10000000149011612</v>
      </c>
      <c r="C16" s="5"/>
      <c r="D16" s="5"/>
      <c r="E16" s="5"/>
    </row>
    <row r="18" spans="1:13" x14ac:dyDescent="0.3">
      <c r="A18" s="2" t="s">
        <v>20</v>
      </c>
      <c r="B18" s="3" t="s">
        <v>11</v>
      </c>
      <c r="C18" s="3" t="s">
        <v>12</v>
      </c>
      <c r="D18" s="3" t="s">
        <v>21</v>
      </c>
      <c r="E18" s="3"/>
      <c r="F18" s="3" t="s">
        <v>22</v>
      </c>
    </row>
    <row r="19" spans="1:13" x14ac:dyDescent="0.3">
      <c r="A19" s="2" t="s">
        <v>1</v>
      </c>
      <c r="B19" s="7">
        <v>450</v>
      </c>
      <c r="C19" s="7">
        <v>0</v>
      </c>
      <c r="D19" s="2">
        <f t="shared" ref="D19:D28" si="0">SUM(B19:C19)</f>
        <v>450</v>
      </c>
      <c r="E19" s="8" t="s">
        <v>13</v>
      </c>
      <c r="F19" s="4">
        <v>450</v>
      </c>
    </row>
    <row r="20" spans="1:13" x14ac:dyDescent="0.3">
      <c r="A20" s="2" t="s">
        <v>2</v>
      </c>
      <c r="B20" s="7">
        <v>450</v>
      </c>
      <c r="C20" s="7">
        <v>0</v>
      </c>
      <c r="D20" s="2">
        <f t="shared" si="0"/>
        <v>450</v>
      </c>
      <c r="E20" s="8" t="s">
        <v>13</v>
      </c>
      <c r="F20" s="4">
        <v>450</v>
      </c>
    </row>
    <row r="21" spans="1:13" x14ac:dyDescent="0.3">
      <c r="A21" s="2" t="s">
        <v>3</v>
      </c>
      <c r="B21" s="7">
        <v>375</v>
      </c>
      <c r="C21" s="7">
        <v>0</v>
      </c>
      <c r="D21" s="2">
        <f t="shared" si="0"/>
        <v>375</v>
      </c>
      <c r="E21" s="8" t="s">
        <v>13</v>
      </c>
      <c r="F21" s="4">
        <v>375</v>
      </c>
    </row>
    <row r="22" spans="1:13" x14ac:dyDescent="0.3">
      <c r="A22" s="2" t="s">
        <v>4</v>
      </c>
      <c r="B22" s="7">
        <v>243</v>
      </c>
      <c r="C22" s="7">
        <v>57</v>
      </c>
      <c r="D22" s="2">
        <f t="shared" si="0"/>
        <v>300</v>
      </c>
      <c r="E22" s="8" t="s">
        <v>13</v>
      </c>
      <c r="F22" s="4">
        <v>300</v>
      </c>
    </row>
    <row r="23" spans="1:13" x14ac:dyDescent="0.3">
      <c r="A23" s="2" t="s">
        <v>5</v>
      </c>
      <c r="B23" s="7">
        <v>134</v>
      </c>
      <c r="C23" s="7">
        <v>91</v>
      </c>
      <c r="D23" s="2">
        <f t="shared" si="0"/>
        <v>225</v>
      </c>
      <c r="E23" s="8" t="s">
        <v>13</v>
      </c>
      <c r="F23" s="4">
        <v>225</v>
      </c>
    </row>
    <row r="24" spans="1:13" x14ac:dyDescent="0.3">
      <c r="A24" s="2" t="s">
        <v>6</v>
      </c>
      <c r="B24" s="7">
        <v>0</v>
      </c>
      <c r="C24" s="7">
        <v>150</v>
      </c>
      <c r="D24" s="2">
        <f t="shared" si="0"/>
        <v>150</v>
      </c>
      <c r="E24" s="8" t="s">
        <v>13</v>
      </c>
      <c r="F24" s="4">
        <v>150</v>
      </c>
    </row>
    <row r="25" spans="1:13" x14ac:dyDescent="0.3">
      <c r="A25" s="2" t="s">
        <v>7</v>
      </c>
      <c r="B25" s="7">
        <v>0</v>
      </c>
      <c r="C25" s="7">
        <v>150</v>
      </c>
      <c r="D25" s="2">
        <f t="shared" si="0"/>
        <v>150</v>
      </c>
      <c r="E25" s="8" t="s">
        <v>13</v>
      </c>
      <c r="F25" s="4">
        <v>150</v>
      </c>
    </row>
    <row r="26" spans="1:13" x14ac:dyDescent="0.3">
      <c r="A26" s="2" t="s">
        <v>8</v>
      </c>
      <c r="B26" s="7">
        <v>298</v>
      </c>
      <c r="C26" s="7">
        <v>602</v>
      </c>
      <c r="D26" s="2">
        <f t="shared" si="0"/>
        <v>900</v>
      </c>
      <c r="E26" s="8" t="s">
        <v>13</v>
      </c>
      <c r="F26" s="4">
        <v>900</v>
      </c>
    </row>
    <row r="27" spans="1:13" x14ac:dyDescent="0.3">
      <c r="A27" s="2" t="s">
        <v>9</v>
      </c>
      <c r="B27" s="7">
        <v>0</v>
      </c>
      <c r="C27" s="7">
        <v>450</v>
      </c>
      <c r="D27" s="2">
        <f t="shared" si="0"/>
        <v>450</v>
      </c>
      <c r="E27" s="8" t="s">
        <v>13</v>
      </c>
      <c r="F27" s="4">
        <v>450</v>
      </c>
    </row>
    <row r="28" spans="1:13" x14ac:dyDescent="0.3">
      <c r="A28" s="2" t="s">
        <v>10</v>
      </c>
      <c r="B28" s="7">
        <v>450</v>
      </c>
      <c r="C28" s="7">
        <v>0</v>
      </c>
      <c r="D28" s="2">
        <f t="shared" si="0"/>
        <v>450</v>
      </c>
      <c r="E28" s="8" t="s">
        <v>13</v>
      </c>
      <c r="F28" s="4">
        <v>450</v>
      </c>
    </row>
    <row r="29" spans="1:13" x14ac:dyDescent="0.3">
      <c r="A29" s="2" t="s">
        <v>23</v>
      </c>
      <c r="B29" s="9">
        <f>SUM(B19:B28)</f>
        <v>2400</v>
      </c>
      <c r="C29" s="2">
        <f>SUM(C19:C28)</f>
        <v>1500</v>
      </c>
    </row>
    <row r="30" spans="1:13" x14ac:dyDescent="0.3">
      <c r="B30" s="3" t="s">
        <v>14</v>
      </c>
      <c r="C30" s="3" t="s">
        <v>14</v>
      </c>
      <c r="I30" s="1"/>
      <c r="J30" s="1"/>
      <c r="K30" s="1"/>
      <c r="L30" s="1"/>
      <c r="M30" s="1"/>
    </row>
    <row r="31" spans="1:13" x14ac:dyDescent="0.3">
      <c r="A31" s="2" t="s">
        <v>24</v>
      </c>
      <c r="B31" s="4">
        <v>1500</v>
      </c>
      <c r="C31" s="4">
        <v>1500</v>
      </c>
      <c r="I31" s="1"/>
      <c r="J31" s="1"/>
      <c r="K31" s="1"/>
      <c r="L31" s="1"/>
      <c r="M31" s="1"/>
    </row>
    <row r="32" spans="1:13" x14ac:dyDescent="0.3">
      <c r="I32" s="1"/>
      <c r="J32" s="1"/>
      <c r="K32" s="1"/>
      <c r="L32" s="1"/>
      <c r="M32" s="1"/>
    </row>
    <row r="33" spans="1:13" x14ac:dyDescent="0.3">
      <c r="A33" s="2" t="s">
        <v>25</v>
      </c>
      <c r="B33" s="3" t="s">
        <v>33</v>
      </c>
      <c r="D33" s="3" t="s">
        <v>34</v>
      </c>
      <c r="I33" s="1"/>
      <c r="J33" s="1"/>
      <c r="K33" s="1"/>
      <c r="L33" s="1"/>
      <c r="M33" s="1"/>
    </row>
    <row r="34" spans="1:13" x14ac:dyDescent="0.3">
      <c r="A34" s="2" t="s">
        <v>26</v>
      </c>
      <c r="B34" s="2">
        <f>SUMPRODUCT(B19:B28,B4:B13)</f>
        <v>251245</v>
      </c>
      <c r="C34" s="10" t="s">
        <v>14</v>
      </c>
      <c r="D34" s="2">
        <f>B15*B29</f>
        <v>204000</v>
      </c>
      <c r="I34" s="1"/>
      <c r="J34" s="1"/>
      <c r="K34" s="1"/>
      <c r="L34" s="1"/>
      <c r="M34" s="1"/>
    </row>
    <row r="35" spans="1:13" x14ac:dyDescent="0.3">
      <c r="A35" s="2" t="s">
        <v>27</v>
      </c>
      <c r="B35" s="2">
        <f>SUMPRODUCT(C19:C28,B4:B13)</f>
        <v>127505</v>
      </c>
      <c r="C35" s="10" t="s">
        <v>14</v>
      </c>
      <c r="D35" s="2">
        <f>B15*C29</f>
        <v>127500</v>
      </c>
    </row>
    <row r="36" spans="1:13" x14ac:dyDescent="0.3">
      <c r="A36" s="2" t="s">
        <v>28</v>
      </c>
      <c r="B36" s="2">
        <f>SUMPRODUCT(B19:B28,C4:C13)/100</f>
        <v>240.33</v>
      </c>
      <c r="C36" s="10" t="s">
        <v>14</v>
      </c>
      <c r="D36" s="25">
        <f>B16*B29</f>
        <v>240.00000357627869</v>
      </c>
    </row>
    <row r="37" spans="1:13" x14ac:dyDescent="0.3">
      <c r="A37" s="2" t="s">
        <v>29</v>
      </c>
      <c r="B37" s="2">
        <f>SUMPRODUCT(C19:C28,C4:C13)/100</f>
        <v>223.92</v>
      </c>
      <c r="C37" s="10" t="s">
        <v>14</v>
      </c>
      <c r="D37" s="25">
        <f>B16*C29</f>
        <v>150.00000223517418</v>
      </c>
    </row>
    <row r="39" spans="1:13" x14ac:dyDescent="0.3">
      <c r="A39" s="2" t="s">
        <v>30</v>
      </c>
      <c r="B39" s="11">
        <f>SUMPRODUCT(B19:C28,D4:E13)</f>
        <v>6606.5</v>
      </c>
    </row>
  </sheetData>
  <phoneticPr fontId="1" type="noConversion"/>
  <printOptions headings="1" gridLines="1"/>
  <pageMargins left="0.75" right="0.75" top="1" bottom="1" header="0.5" footer="0.5"/>
  <pageSetup orientation="portrait" r:id="rId1"/>
  <headerFooter alignWithMargins="0">
    <oddHeader>&amp;CSchool districting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5"/>
  <sheetViews>
    <sheetView workbookViewId="0"/>
  </sheetViews>
  <sheetFormatPr defaultRowHeight="14.4" x14ac:dyDescent="0.3"/>
  <sheetData>
    <row r="1" spans="1:2" x14ac:dyDescent="0.3">
      <c r="A1">
        <v>1</v>
      </c>
    </row>
    <row r="2" spans="1:2" x14ac:dyDescent="0.3">
      <c r="A2" t="s">
        <v>35</v>
      </c>
    </row>
    <row r="3" spans="1:2" x14ac:dyDescent="0.3">
      <c r="A3">
        <v>1</v>
      </c>
    </row>
    <row r="4" spans="1:2" x14ac:dyDescent="0.3">
      <c r="A4">
        <v>0.05</v>
      </c>
    </row>
    <row r="5" spans="1:2" x14ac:dyDescent="0.3">
      <c r="A5">
        <v>0.11</v>
      </c>
    </row>
    <row r="6" spans="1:2" x14ac:dyDescent="0.3">
      <c r="A6">
        <v>0.01</v>
      </c>
    </row>
    <row r="8" spans="1:2" x14ac:dyDescent="0.3">
      <c r="A8" s="12"/>
      <c r="B8" s="12"/>
    </row>
    <row r="9" spans="1:2" x14ac:dyDescent="0.3">
      <c r="A9" t="s">
        <v>36</v>
      </c>
    </row>
    <row r="10" spans="1:2" x14ac:dyDescent="0.3">
      <c r="A10" t="s">
        <v>37</v>
      </c>
    </row>
    <row r="15" spans="1:2" x14ac:dyDescent="0.3">
      <c r="B15"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W11"/>
  <sheetViews>
    <sheetView workbookViewId="0"/>
  </sheetViews>
  <sheetFormatPr defaultRowHeight="14.4" x14ac:dyDescent="0.3"/>
  <sheetData>
    <row r="1" spans="1:23" x14ac:dyDescent="0.3">
      <c r="A1" s="1" t="s">
        <v>38</v>
      </c>
      <c r="W1" s="26" t="str">
        <f>CONCATENATE("Sensitivity of ",$W$4," to ","Min pct minority")</f>
        <v>Sensitivity of Assignments_1 to Min pct minority</v>
      </c>
    </row>
    <row r="3" spans="1:23" x14ac:dyDescent="0.3">
      <c r="A3" t="s">
        <v>39</v>
      </c>
      <c r="W3" t="s">
        <v>54</v>
      </c>
    </row>
    <row r="4" spans="1:23" ht="107.4" x14ac:dyDescent="0.3">
      <c r="B4" s="14" t="s">
        <v>40</v>
      </c>
      <c r="C4" s="14" t="s">
        <v>41</v>
      </c>
      <c r="D4" s="14" t="s">
        <v>42</v>
      </c>
      <c r="E4" s="14" t="s">
        <v>43</v>
      </c>
      <c r="F4" s="14" t="s">
        <v>44</v>
      </c>
      <c r="G4" s="14" t="s">
        <v>45</v>
      </c>
      <c r="H4" s="14" t="s">
        <v>55</v>
      </c>
      <c r="I4" s="14" t="s">
        <v>56</v>
      </c>
      <c r="J4" s="14" t="s">
        <v>57</v>
      </c>
      <c r="K4" s="14" t="s">
        <v>58</v>
      </c>
      <c r="L4" s="14" t="s">
        <v>46</v>
      </c>
      <c r="M4" s="14" t="s">
        <v>47</v>
      </c>
      <c r="N4" s="14" t="s">
        <v>48</v>
      </c>
      <c r="O4" s="14" t="s">
        <v>49</v>
      </c>
      <c r="P4" s="14" t="s">
        <v>59</v>
      </c>
      <c r="Q4" s="14" t="s">
        <v>60</v>
      </c>
      <c r="R4" s="14" t="s">
        <v>50</v>
      </c>
      <c r="S4" s="14" t="s">
        <v>51</v>
      </c>
      <c r="T4" s="14" t="s">
        <v>52</v>
      </c>
      <c r="U4" s="14" t="s">
        <v>53</v>
      </c>
      <c r="V4" s="26">
        <f>MATCH($W$4,OutputAddresses,0)</f>
        <v>1</v>
      </c>
      <c r="W4" s="15" t="s">
        <v>40</v>
      </c>
    </row>
    <row r="5" spans="1:23" x14ac:dyDescent="0.3">
      <c r="A5" s="13">
        <v>5.000000074505806E-2</v>
      </c>
      <c r="B5" s="16">
        <v>450</v>
      </c>
      <c r="C5" s="17">
        <v>0</v>
      </c>
      <c r="D5" s="17">
        <v>450</v>
      </c>
      <c r="E5" s="17">
        <v>0</v>
      </c>
      <c r="F5" s="17">
        <v>375</v>
      </c>
      <c r="G5" s="17">
        <v>0</v>
      </c>
      <c r="H5" s="30">
        <v>197</v>
      </c>
      <c r="I5" s="30">
        <v>103</v>
      </c>
      <c r="J5" s="30">
        <v>219</v>
      </c>
      <c r="K5" s="30">
        <v>6</v>
      </c>
      <c r="L5" s="17">
        <v>0</v>
      </c>
      <c r="M5" s="17">
        <v>150</v>
      </c>
      <c r="N5" s="17">
        <v>0</v>
      </c>
      <c r="O5" s="17">
        <v>150</v>
      </c>
      <c r="P5" s="30">
        <v>259</v>
      </c>
      <c r="Q5" s="30">
        <v>641</v>
      </c>
      <c r="R5" s="17">
        <v>0</v>
      </c>
      <c r="S5" s="17">
        <v>450</v>
      </c>
      <c r="T5" s="17">
        <v>450</v>
      </c>
      <c r="U5" s="18">
        <v>0</v>
      </c>
      <c r="W5">
        <f>INDEX(OutputValues,1,$V$4)</f>
        <v>450</v>
      </c>
    </row>
    <row r="6" spans="1:23" x14ac:dyDescent="0.3">
      <c r="A6" s="13">
        <v>6.0000002384185791E-2</v>
      </c>
      <c r="B6" s="19">
        <v>450</v>
      </c>
      <c r="C6" s="20">
        <v>0</v>
      </c>
      <c r="D6" s="20">
        <v>450</v>
      </c>
      <c r="E6" s="20">
        <v>0</v>
      </c>
      <c r="F6" s="20">
        <v>375</v>
      </c>
      <c r="G6" s="20">
        <v>0</v>
      </c>
      <c r="H6" s="31">
        <v>197</v>
      </c>
      <c r="I6" s="31">
        <v>103</v>
      </c>
      <c r="J6" s="31">
        <v>219</v>
      </c>
      <c r="K6" s="31">
        <v>6</v>
      </c>
      <c r="L6" s="20">
        <v>0</v>
      </c>
      <c r="M6" s="20">
        <v>150</v>
      </c>
      <c r="N6" s="20">
        <v>0</v>
      </c>
      <c r="O6" s="20">
        <v>150</v>
      </c>
      <c r="P6" s="31">
        <v>259</v>
      </c>
      <c r="Q6" s="31">
        <v>641</v>
      </c>
      <c r="R6" s="20">
        <v>0</v>
      </c>
      <c r="S6" s="20">
        <v>450</v>
      </c>
      <c r="T6" s="20">
        <v>450</v>
      </c>
      <c r="U6" s="21">
        <v>0</v>
      </c>
      <c r="W6">
        <f>INDEX(OutputValues,2,$V$4)</f>
        <v>450</v>
      </c>
    </row>
    <row r="7" spans="1:23" x14ac:dyDescent="0.3">
      <c r="A7" s="13">
        <v>7.0000000298023224E-2</v>
      </c>
      <c r="B7" s="19">
        <v>450</v>
      </c>
      <c r="C7" s="20">
        <v>0</v>
      </c>
      <c r="D7" s="20">
        <v>450</v>
      </c>
      <c r="E7" s="20">
        <v>0</v>
      </c>
      <c r="F7" s="20">
        <v>375</v>
      </c>
      <c r="G7" s="20">
        <v>0</v>
      </c>
      <c r="H7" s="31">
        <v>197</v>
      </c>
      <c r="I7" s="31">
        <v>103</v>
      </c>
      <c r="J7" s="31">
        <v>219</v>
      </c>
      <c r="K7" s="31">
        <v>6</v>
      </c>
      <c r="L7" s="20">
        <v>0</v>
      </c>
      <c r="M7" s="20">
        <v>150</v>
      </c>
      <c r="N7" s="20">
        <v>0</v>
      </c>
      <c r="O7" s="20">
        <v>150</v>
      </c>
      <c r="P7" s="31">
        <v>259</v>
      </c>
      <c r="Q7" s="31">
        <v>641</v>
      </c>
      <c r="R7" s="20">
        <v>0</v>
      </c>
      <c r="S7" s="20">
        <v>450</v>
      </c>
      <c r="T7" s="20">
        <v>450</v>
      </c>
      <c r="U7" s="21">
        <v>0</v>
      </c>
      <c r="W7">
        <f>INDEX(OutputValues,3,$V$4)</f>
        <v>450</v>
      </c>
    </row>
    <row r="8" spans="1:23" x14ac:dyDescent="0.3">
      <c r="A8" s="13">
        <v>7.9999998211860657E-2</v>
      </c>
      <c r="B8" s="19">
        <v>450</v>
      </c>
      <c r="C8" s="20">
        <v>0</v>
      </c>
      <c r="D8" s="20">
        <v>450</v>
      </c>
      <c r="E8" s="20">
        <v>0</v>
      </c>
      <c r="F8" s="20">
        <v>375</v>
      </c>
      <c r="G8" s="20">
        <v>0</v>
      </c>
      <c r="H8" s="31">
        <v>197</v>
      </c>
      <c r="I8" s="31">
        <v>103</v>
      </c>
      <c r="J8" s="31">
        <v>219</v>
      </c>
      <c r="K8" s="31">
        <v>6</v>
      </c>
      <c r="L8" s="20">
        <v>0</v>
      </c>
      <c r="M8" s="20">
        <v>150</v>
      </c>
      <c r="N8" s="20">
        <v>0</v>
      </c>
      <c r="O8" s="20">
        <v>150</v>
      </c>
      <c r="P8" s="31">
        <v>259</v>
      </c>
      <c r="Q8" s="31">
        <v>641</v>
      </c>
      <c r="R8" s="20">
        <v>0</v>
      </c>
      <c r="S8" s="20">
        <v>450</v>
      </c>
      <c r="T8" s="20">
        <v>450</v>
      </c>
      <c r="U8" s="21">
        <v>0</v>
      </c>
      <c r="W8">
        <f>INDEX(OutputValues,4,$V$4)</f>
        <v>450</v>
      </c>
    </row>
    <row r="9" spans="1:23" x14ac:dyDescent="0.3">
      <c r="A9" s="13">
        <v>9.0000003576278687E-2</v>
      </c>
      <c r="B9" s="19">
        <v>450</v>
      </c>
      <c r="C9" s="20">
        <v>0</v>
      </c>
      <c r="D9" s="20">
        <v>450</v>
      </c>
      <c r="E9" s="20">
        <v>0</v>
      </c>
      <c r="F9" s="20">
        <v>375</v>
      </c>
      <c r="G9" s="20">
        <v>0</v>
      </c>
      <c r="H9" s="31">
        <v>197</v>
      </c>
      <c r="I9" s="31">
        <v>103</v>
      </c>
      <c r="J9" s="31">
        <v>219</v>
      </c>
      <c r="K9" s="31">
        <v>6</v>
      </c>
      <c r="L9" s="20">
        <v>0</v>
      </c>
      <c r="M9" s="20">
        <v>150</v>
      </c>
      <c r="N9" s="20">
        <v>0</v>
      </c>
      <c r="O9" s="20">
        <v>150</v>
      </c>
      <c r="P9" s="31">
        <v>259</v>
      </c>
      <c r="Q9" s="31">
        <v>641</v>
      </c>
      <c r="R9" s="20">
        <v>0</v>
      </c>
      <c r="S9" s="20">
        <v>450</v>
      </c>
      <c r="T9" s="20">
        <v>450</v>
      </c>
      <c r="U9" s="21">
        <v>0</v>
      </c>
      <c r="W9">
        <f>INDEX(OutputValues,5,$V$4)</f>
        <v>450</v>
      </c>
    </row>
    <row r="10" spans="1:23" x14ac:dyDescent="0.3">
      <c r="A10" s="13">
        <v>0.10000000149011612</v>
      </c>
      <c r="B10" s="27">
        <v>450</v>
      </c>
      <c r="C10" s="28">
        <v>0</v>
      </c>
      <c r="D10" s="28">
        <v>450</v>
      </c>
      <c r="E10" s="28">
        <v>0</v>
      </c>
      <c r="F10" s="28">
        <v>375</v>
      </c>
      <c r="G10" s="28">
        <v>0</v>
      </c>
      <c r="H10" s="28">
        <v>243</v>
      </c>
      <c r="I10" s="28">
        <v>57</v>
      </c>
      <c r="J10" s="28">
        <v>134</v>
      </c>
      <c r="K10" s="28">
        <v>91</v>
      </c>
      <c r="L10" s="28">
        <v>0</v>
      </c>
      <c r="M10" s="28">
        <v>150</v>
      </c>
      <c r="N10" s="28">
        <v>0</v>
      </c>
      <c r="O10" s="28">
        <v>150</v>
      </c>
      <c r="P10" s="28">
        <v>298</v>
      </c>
      <c r="Q10" s="28">
        <v>602</v>
      </c>
      <c r="R10" s="28">
        <v>0</v>
      </c>
      <c r="S10" s="28">
        <v>450</v>
      </c>
      <c r="T10" s="28">
        <v>450</v>
      </c>
      <c r="U10" s="29">
        <v>0</v>
      </c>
      <c r="W10">
        <f>INDEX(OutputValues,6,$V$4)</f>
        <v>450</v>
      </c>
    </row>
    <row r="11" spans="1:23" x14ac:dyDescent="0.3">
      <c r="A11" s="13">
        <v>0.10999999940395355</v>
      </c>
      <c r="B11" s="22">
        <v>450</v>
      </c>
      <c r="C11" s="23">
        <v>0</v>
      </c>
      <c r="D11" s="23">
        <v>450</v>
      </c>
      <c r="E11" s="23">
        <v>0</v>
      </c>
      <c r="F11" s="23">
        <v>375</v>
      </c>
      <c r="G11" s="23">
        <v>0</v>
      </c>
      <c r="H11" s="32">
        <v>264</v>
      </c>
      <c r="I11" s="32">
        <v>36</v>
      </c>
      <c r="J11" s="32">
        <v>0</v>
      </c>
      <c r="K11" s="32">
        <v>225</v>
      </c>
      <c r="L11" s="23">
        <v>0</v>
      </c>
      <c r="M11" s="23">
        <v>150</v>
      </c>
      <c r="N11" s="23">
        <v>0</v>
      </c>
      <c r="O11" s="23">
        <v>150</v>
      </c>
      <c r="P11" s="32">
        <v>411</v>
      </c>
      <c r="Q11" s="32">
        <v>489</v>
      </c>
      <c r="R11" s="23">
        <v>0</v>
      </c>
      <c r="S11" s="23">
        <v>450</v>
      </c>
      <c r="T11" s="23">
        <v>450</v>
      </c>
      <c r="U11" s="24">
        <v>0</v>
      </c>
      <c r="W11">
        <f>INDEX(OutputValues,7,$V$4)</f>
        <v>450</v>
      </c>
    </row>
  </sheetData>
  <dataValidations count="1">
    <dataValidation type="list" allowBlank="1" showInputMessage="1" showErrorMessage="1" sqref="W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Model</vt:lpstr>
      <vt:lpstr>STS_1</vt:lpstr>
      <vt:lpstr>Actual</vt:lpstr>
      <vt:lpstr>Assignments</vt:lpstr>
      <vt:lpstr>STS_1!ChartData</vt:lpstr>
      <vt:lpstr>STS_1!InputValues</vt:lpstr>
      <vt:lpstr>Minimum</vt:lpstr>
      <vt:lpstr>Number_students</vt:lpstr>
      <vt:lpstr>STS_1!OutputAddresses</vt:lpstr>
      <vt:lpstr>STS_1!OutputValues</vt:lpstr>
      <vt:lpstr>Required</vt:lpstr>
      <vt:lpstr>Total_assigned</vt:lpstr>
      <vt:lpstr>Total_distance</vt:lpstr>
      <vt:lpstr>Totals_to_schools</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 Services</dc:creator>
  <cp:lastModifiedBy>Chris</cp:lastModifiedBy>
  <cp:lastPrinted>2005-03-22T15:33:22Z</cp:lastPrinted>
  <dcterms:created xsi:type="dcterms:W3CDTF">2003-08-21T14:05:53Z</dcterms:created>
  <dcterms:modified xsi:type="dcterms:W3CDTF">2014-03-10T14:02:16Z</dcterms:modified>
</cp:coreProperties>
</file>